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endar" sheetId="1" state="visible" r:id="rId3"/>
    <sheet name="Holidays" sheetId="2" state="visible" r:id="rId4"/>
  </sheets>
  <definedNames>
    <definedName function="false" hidden="false" localSheetId="0" name="_xlnm.Print_Area" vbProcedure="false">Calendar!$B$5:$H$19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2" authorId="0">
      <text>
        <r>
          <rPr>
            <sz val="10"/>
            <rFont val="Arial"/>
            <family val="2"/>
          </rPr>
          <t xml:space="preserve">Type the year, e.g. 2027.</t>
        </r>
      </text>
    </comment>
    <comment ref="C3" authorId="0">
      <text>
        <r>
          <rPr>
            <sz val="10"/>
            <rFont val="Arial"/>
            <family val="2"/>
          </rPr>
          <t xml:space="preserve">Type the month as a number: 1 = January … 12 = December.</t>
        </r>
      </text>
    </comment>
  </commentList>
</comments>
</file>

<file path=xl/sharedStrings.xml><?xml version="1.0" encoding="utf-8"?>
<sst xmlns="http://schemas.openxmlformats.org/spreadsheetml/2006/main" count="256" uniqueCount="104">
  <si>
    <t xml:space="preserve">Year</t>
  </si>
  <si>
    <t xml:space="preserve">Grid starts on</t>
  </si>
  <si>
    <t xml:space="preserve">Month (1–12)</t>
  </si>
  <si>
    <t xml:space="preserve">Sunday</t>
  </si>
  <si>
    <t xml:space="preserve">Monday</t>
  </si>
  <si>
    <t xml:space="preserve">Tuesday</t>
  </si>
  <si>
    <t xml:space="preserve">Wednesday</t>
  </si>
  <si>
    <t xml:space="preserve">Thursday</t>
  </si>
  <si>
    <t xml:space="preserve">Friday</t>
  </si>
  <si>
    <t xml:space="preserve">Saturday</t>
  </si>
  <si>
    <t xml:space="preserve">How to use</t>
  </si>
  <si>
    <t xml:space="preserve">Yellow cells are the only ones to edit.</t>
  </si>
  <si>
    <t xml:space="preserve">C2: type the year (example: 2027).</t>
  </si>
  <si>
    <t xml:space="preserve">C3: type the month number (example: 1 for January).</t>
  </si>
  <si>
    <t xml:space="preserve">The grid, title and holidays update by themselves.</t>
  </si>
  <si>
    <t xml:space="preserve">Write your own plans in the box under each date.</t>
  </si>
  <si>
    <t xml:space="preserve">Holidays come from the Holidays sheet (India, 2026–2027);</t>
  </si>
  <si>
    <t xml:space="preserve">add rows there for birthdays or local holidays.</t>
  </si>
  <si>
    <t xml:space="preserve">Print: landscape, fit to one page (already set).</t>
  </si>
  <si>
    <t xml:space="preserve">Free template from monthlycalendar.in</t>
  </si>
  <si>
    <t xml:space="preserve">Date</t>
  </si>
  <si>
    <t xml:space="preserve">Holiday or festival</t>
  </si>
  <si>
    <t xml:space="preserve">Type</t>
  </si>
  <si>
    <t xml:space="preserve">New Year's Day</t>
  </si>
  <si>
    <t xml:space="preserve">observance</t>
  </si>
  <si>
    <t xml:space="preserve">Lohri</t>
  </si>
  <si>
    <t xml:space="preserve">regional</t>
  </si>
  <si>
    <t xml:space="preserve">Makar Sankranti / Bhogi</t>
  </si>
  <si>
    <t xml:space="preserve">festival</t>
  </si>
  <si>
    <t xml:space="preserve">Thai Pongal</t>
  </si>
  <si>
    <t xml:space="preserve">Vasant Panchami</t>
  </si>
  <si>
    <t xml:space="preserve">Republic Day</t>
  </si>
  <si>
    <t xml:space="preserve">gazetted</t>
  </si>
  <si>
    <t xml:space="preserve">Maha Shivaratri</t>
  </si>
  <si>
    <t xml:space="preserve">Chhatrapati Shivaji Maharaj Jayanti</t>
  </si>
  <si>
    <t xml:space="preserve">Holika Dahan</t>
  </si>
  <si>
    <t xml:space="preserve">Holi</t>
  </si>
  <si>
    <t xml:space="preserve">Ugadi / Gudi Padwa</t>
  </si>
  <si>
    <t xml:space="preserve">Eid al-Fitr</t>
  </si>
  <si>
    <t xml:space="preserve">Ram Navami</t>
  </si>
  <si>
    <t xml:space="preserve">Mahavir Jayanti</t>
  </si>
  <si>
    <t xml:space="preserve">Hanuman Jayanti</t>
  </si>
  <si>
    <t xml:space="preserve">Good Friday</t>
  </si>
  <si>
    <t xml:space="preserve">Easter Sunday</t>
  </si>
  <si>
    <t xml:space="preserve">Ambedkar Jayanti / Baisakhi / Tamil New Year</t>
  </si>
  <si>
    <t xml:space="preserve">Akshaya Tritiya</t>
  </si>
  <si>
    <t xml:space="preserve">Buddha Purnima</t>
  </si>
  <si>
    <t xml:space="preserve">Id-ul-Zuha (Bakrid)</t>
  </si>
  <si>
    <t xml:space="preserve">International Yoga Day</t>
  </si>
  <si>
    <t xml:space="preserve">Muharram</t>
  </si>
  <si>
    <t xml:space="preserve">Rath Yatra</t>
  </si>
  <si>
    <t xml:space="preserve">Guru Purnima</t>
  </si>
  <si>
    <t xml:space="preserve">Independence Day</t>
  </si>
  <si>
    <t xml:space="preserve">Nag Panchami</t>
  </si>
  <si>
    <t xml:space="preserve">Milad-un-Nabi / Onam</t>
  </si>
  <si>
    <t xml:space="preserve">Raksha Bandhan</t>
  </si>
  <si>
    <t xml:space="preserve">Janmashtami</t>
  </si>
  <si>
    <t xml:space="preserve">Teachers' Day</t>
  </si>
  <si>
    <t xml:space="preserve">Ganesh Chaturthi</t>
  </si>
  <si>
    <t xml:space="preserve">Pitru Paksha begins</t>
  </si>
  <si>
    <t xml:space="preserve">Gandhi Jayanti</t>
  </si>
  <si>
    <t xml:space="preserve">Mahalaya</t>
  </si>
  <si>
    <t xml:space="preserve">Sharad Navratri begins</t>
  </si>
  <si>
    <t xml:space="preserve">Durga Ashtami</t>
  </si>
  <si>
    <t xml:space="preserve">Maha Navami</t>
  </si>
  <si>
    <t xml:space="preserve">Dussehra (Vijayadashami)</t>
  </si>
  <si>
    <t xml:space="preserve">Karva Chauth</t>
  </si>
  <si>
    <t xml:space="preserve">National Unity Day</t>
  </si>
  <si>
    <t xml:space="preserve">State formation day (several states)</t>
  </si>
  <si>
    <t xml:space="preserve">Dhanteras</t>
  </si>
  <si>
    <t xml:space="preserve">Naraka Chaturdashi (Choti Diwali)</t>
  </si>
  <si>
    <t xml:space="preserve">Diwali (Lakshmi Puja)</t>
  </si>
  <si>
    <t xml:space="preserve">Govardhan Puja</t>
  </si>
  <si>
    <t xml:space="preserve">Bhai Dooj</t>
  </si>
  <si>
    <t xml:space="preserve">Chhath Puja begins (Nahay Khay)</t>
  </si>
  <si>
    <t xml:space="preserve">Children's Day</t>
  </si>
  <si>
    <t xml:space="preserve">Chhath Puja — Sandhya Arghya</t>
  </si>
  <si>
    <t xml:space="preserve">Chhath Puja — Usha Arghya</t>
  </si>
  <si>
    <t xml:space="preserve">Guru Nanak Jayanti</t>
  </si>
  <si>
    <t xml:space="preserve">Constitution Day</t>
  </si>
  <si>
    <t xml:space="preserve">Navy Day</t>
  </si>
  <si>
    <t xml:space="preserve">Vijay Diwas</t>
  </si>
  <si>
    <t xml:space="preserve">Gita Jayanti (Mokshada Ekadashi)</t>
  </si>
  <si>
    <t xml:space="preserve">Datta Jayanti</t>
  </si>
  <si>
    <t xml:space="preserve">Christmas</t>
  </si>
  <si>
    <t xml:space="preserve">New Year's Eve</t>
  </si>
  <si>
    <t xml:space="preserve">Makar Sankranti / Magh Bihu</t>
  </si>
  <si>
    <t xml:space="preserve">Pongal / Guru Gobind Singh Jayanti</t>
  </si>
  <si>
    <t xml:space="preserve">Thaipusam</t>
  </si>
  <si>
    <t xml:space="preserve">Basant Panchami</t>
  </si>
  <si>
    <t xml:space="preserve">Guru Ravidas Jayanti</t>
  </si>
  <si>
    <t xml:space="preserve">Maharashtra Day / Labour Day</t>
  </si>
  <si>
    <t xml:space="preserve">Akshaya Tritiya / Tagore Jayanti</t>
  </si>
  <si>
    <t xml:space="preserve">Independence Day / Milad-un-Nabi</t>
  </si>
  <si>
    <t xml:space="preserve">Onam (Thiruvonam)</t>
  </si>
  <si>
    <t xml:space="preserve">Valmiki Jayanti</t>
  </si>
  <si>
    <t xml:space="preserve">Naraka Chaturdashi</t>
  </si>
  <si>
    <t xml:space="preserve">Bhai Dooj / National Unity Day</t>
  </si>
  <si>
    <t xml:space="preserve">Chhath Puja (Surya Shashthi)</t>
  </si>
  <si>
    <t xml:space="preserve">Guru Nanak Jayanti / Children's Day</t>
  </si>
  <si>
    <t xml:space="preserve">Guru Tegh Bahadur's Martyrdom Day</t>
  </si>
  <si>
    <t xml:space="preserve">Gita Jayanti</t>
  </si>
  <si>
    <t xml:space="preserve">Christmas Eve</t>
  </si>
  <si>
    <t xml:space="preserve">Source: DoPT gazetted and restricted holiday lists for 2026–2027 and published panchangs, as used on monthlycalendar.in. Lunar and Islamic dates can shift by a day.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</si>
</sst>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2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B4441C"/>
      <name val="Arial"/>
      <family val="0"/>
      <charset val="1"/>
    </font>
    <font>
      <b val="true"/>
      <sz val="12"/>
      <color rgb="FF1D1D1D"/>
      <name val="Arial"/>
      <family val="0"/>
      <charset val="1"/>
    </font>
    <font>
      <sz val="9"/>
      <color rgb="FF555555"/>
      <name val="Arial"/>
      <family val="0"/>
      <charset val="1"/>
    </font>
    <font>
      <sz val="8"/>
      <color rgb="FF2B6E63"/>
      <name val="Arial"/>
      <family val="0"/>
      <charset val="1"/>
    </font>
    <font>
      <sz val="10"/>
      <name val="Arial"/>
      <family val="2"/>
    </font>
    <font>
      <sz val="10"/>
      <name val="Arial"/>
      <family val="0"/>
      <charset val="1"/>
    </font>
    <font>
      <i val="true"/>
      <sz val="8"/>
      <color rgb="FF7777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FEFE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/>
      <diagonal/>
    </border>
    <border diagonalUp="false" diagonalDown="false">
      <left style="thin">
        <color rgb="FF999999"/>
      </left>
      <right style="thin">
        <color rgb="FF999999"/>
      </right>
      <top/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B6E63"/>
      <rgbColor rgb="FFC0C0C0"/>
      <rgbColor rgb="FF777777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003366"/>
      <rgbColor rgb="FF339966"/>
      <rgbColor rgb="FF003300"/>
      <rgbColor rgb="FF333300"/>
      <rgbColor rgb="FFB4441C"/>
      <rgbColor rgb="FF993366"/>
      <rgbColor rgb="FF333399"/>
      <rgbColor rgb="FF1D1D1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8" min="2" style="0" width="17"/>
    <col collapsed="false" customWidth="true" hidden="false" outlineLevel="0" max="10" min="10" style="0" width="44"/>
  </cols>
  <sheetData>
    <row r="2" customFormat="false" ht="15" hidden="false" customHeight="false" outlineLevel="0" collapsed="false">
      <c r="B2" s="1" t="s">
        <v>0</v>
      </c>
      <c r="C2" s="2" t="n">
        <v>2027</v>
      </c>
      <c r="E2" s="3" t="s">
        <v>1</v>
      </c>
      <c r="F2" s="4" t="n">
        <f aca="false">DATE($C$2,$C$3,1)-WEEKDAY(DATE($C$2,$C$3,1))+1</f>
        <v>46383</v>
      </c>
    </row>
    <row r="3" customFormat="false" ht="15" hidden="false" customHeight="false" outlineLevel="0" collapsed="false">
      <c r="B3" s="1" t="s">
        <v>2</v>
      </c>
      <c r="C3" s="2" t="n">
        <v>1</v>
      </c>
    </row>
    <row r="5" customFormat="false" ht="33.75" hidden="false" customHeight="true" outlineLevel="0" collapsed="false">
      <c r="B5" s="5" t="str">
        <f aca="false">TEXT(DATE($C$2,$C$3,1),"mmmm yyyy")</f>
        <v>January 2027</v>
      </c>
      <c r="C5" s="5"/>
      <c r="D5" s="5"/>
      <c r="E5" s="5"/>
      <c r="F5" s="5"/>
      <c r="G5" s="5"/>
      <c r="H5" s="5"/>
    </row>
    <row r="7" customFormat="false" ht="15" hidden="false" customHeight="false" outlineLevel="0" collapsed="false"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J7" s="1" t="s">
        <v>10</v>
      </c>
    </row>
    <row r="8" customFormat="false" ht="19.5" hidden="false" customHeight="true" outlineLevel="0" collapsed="false">
      <c r="B8" s="7" t="str">
        <f aca="false">IF(MONTH($F$2+0)=$C$3,DAY($F$2+0),"")</f>
        <v/>
      </c>
      <c r="C8" s="8" t="str">
        <f aca="false">IF(MONTH($F$2+1)=$C$3,DAY($F$2+1),"")</f>
        <v/>
      </c>
      <c r="D8" s="8" t="str">
        <f aca="false">IF(MONTH($F$2+2)=$C$3,DAY($F$2+2),"")</f>
        <v/>
      </c>
      <c r="E8" s="8" t="str">
        <f aca="false">IF(MONTH($F$2+3)=$C$3,DAY($F$2+3),"")</f>
        <v/>
      </c>
      <c r="F8" s="8" t="str">
        <f aca="false">IF(MONTH($F$2+4)=$C$3,DAY($F$2+4),"")</f>
        <v/>
      </c>
      <c r="G8" s="8" t="n">
        <f aca="false">IF(MONTH($F$2+5)=$C$3,DAY($F$2+5),"")</f>
        <v>1</v>
      </c>
      <c r="H8" s="7" t="n">
        <f aca="false">IF(MONTH($F$2+6)=$C$3,DAY($F$2+6),"")</f>
        <v>2</v>
      </c>
      <c r="J8" s="9" t="s">
        <v>11</v>
      </c>
    </row>
    <row r="9" customFormat="false" ht="51.75" hidden="false" customHeight="true" outlineLevel="0" collapsed="false">
      <c r="B9" s="10" t="str">
        <f aca="false">IF(MONTH($F$2+0)=$C$3,IFERROR(INDEX(Holidays!$B$2:$B$500,MATCH($F$2+0,Holidays!$A$2:$A$500,0)),""),"")</f>
        <v/>
      </c>
      <c r="C9" s="10" t="str">
        <f aca="false">IF(MONTH($F$2+1)=$C$3,IFERROR(INDEX(Holidays!$B$2:$B$500,MATCH($F$2+1,Holidays!$A$2:$A$500,0)),""),"")</f>
        <v/>
      </c>
      <c r="D9" s="10" t="str">
        <f aca="false">IF(MONTH($F$2+2)=$C$3,IFERROR(INDEX(Holidays!$B$2:$B$500,MATCH($F$2+2,Holidays!$A$2:$A$500,0)),""),"")</f>
        <v/>
      </c>
      <c r="E9" s="10" t="str">
        <f aca="false">IF(MONTH($F$2+3)=$C$3,IFERROR(INDEX(Holidays!$B$2:$B$500,MATCH($F$2+3,Holidays!$A$2:$A$500,0)),""),"")</f>
        <v/>
      </c>
      <c r="F9" s="10" t="str">
        <f aca="false">IF(MONTH($F$2+4)=$C$3,IFERROR(INDEX(Holidays!$B$2:$B$500,MATCH($F$2+4,Holidays!$A$2:$A$500,0)),""),"")</f>
        <v/>
      </c>
      <c r="G9" s="10" t="str">
        <f aca="false">IF(MONTH($F$2+5)=$C$3,IFERROR(INDEX(Holidays!$B$2:$B$500,MATCH($F$2+5,Holidays!$A$2:$A$500,0)),""),"")</f>
        <v>New Year's Day</v>
      </c>
      <c r="H9" s="10" t="str">
        <f aca="false">IF(MONTH($F$2+6)=$C$3,IFERROR(INDEX(Holidays!$B$2:$B$500,MATCH($F$2+6,Holidays!$A$2:$A$500,0)),""),"")</f>
        <v/>
      </c>
      <c r="J9" s="9" t="s">
        <v>12</v>
      </c>
    </row>
    <row r="10" customFormat="false" ht="19.5" hidden="false" customHeight="true" outlineLevel="0" collapsed="false">
      <c r="B10" s="7" t="n">
        <f aca="false">IF(MONTH($F$2+7)=$C$3,DAY($F$2+7),"")</f>
        <v>3</v>
      </c>
      <c r="C10" s="8" t="n">
        <f aca="false">IF(MONTH($F$2+8)=$C$3,DAY($F$2+8),"")</f>
        <v>4</v>
      </c>
      <c r="D10" s="8" t="n">
        <f aca="false">IF(MONTH($F$2+9)=$C$3,DAY($F$2+9),"")</f>
        <v>5</v>
      </c>
      <c r="E10" s="8" t="n">
        <f aca="false">IF(MONTH($F$2+10)=$C$3,DAY($F$2+10),"")</f>
        <v>6</v>
      </c>
      <c r="F10" s="8" t="n">
        <f aca="false">IF(MONTH($F$2+11)=$C$3,DAY($F$2+11),"")</f>
        <v>7</v>
      </c>
      <c r="G10" s="8" t="n">
        <f aca="false">IF(MONTH($F$2+12)=$C$3,DAY($F$2+12),"")</f>
        <v>8</v>
      </c>
      <c r="H10" s="7" t="n">
        <f aca="false">IF(MONTH($F$2+13)=$C$3,DAY($F$2+13),"")</f>
        <v>9</v>
      </c>
      <c r="J10" s="9" t="s">
        <v>13</v>
      </c>
    </row>
    <row r="11" customFormat="false" ht="51.75" hidden="false" customHeight="true" outlineLevel="0" collapsed="false">
      <c r="B11" s="10" t="str">
        <f aca="false">IF(MONTH($F$2+7)=$C$3,IFERROR(INDEX(Holidays!$B$2:$B$500,MATCH($F$2+7,Holidays!$A$2:$A$500,0)),""),"")</f>
        <v/>
      </c>
      <c r="C11" s="10" t="str">
        <f aca="false">IF(MONTH($F$2+8)=$C$3,IFERROR(INDEX(Holidays!$B$2:$B$500,MATCH($F$2+8,Holidays!$A$2:$A$500,0)),""),"")</f>
        <v/>
      </c>
      <c r="D11" s="10" t="str">
        <f aca="false">IF(MONTH($F$2+9)=$C$3,IFERROR(INDEX(Holidays!$B$2:$B$500,MATCH($F$2+9,Holidays!$A$2:$A$500,0)),""),"")</f>
        <v/>
      </c>
      <c r="E11" s="10" t="str">
        <f aca="false">IF(MONTH($F$2+10)=$C$3,IFERROR(INDEX(Holidays!$B$2:$B$500,MATCH($F$2+10,Holidays!$A$2:$A$500,0)),""),"")</f>
        <v/>
      </c>
      <c r="F11" s="10" t="str">
        <f aca="false">IF(MONTH($F$2+11)=$C$3,IFERROR(INDEX(Holidays!$B$2:$B$500,MATCH($F$2+11,Holidays!$A$2:$A$500,0)),""),"")</f>
        <v/>
      </c>
      <c r="G11" s="10" t="str">
        <f aca="false">IF(MONTH($F$2+12)=$C$3,IFERROR(INDEX(Holidays!$B$2:$B$500,MATCH($F$2+12,Holidays!$A$2:$A$500,0)),""),"")</f>
        <v/>
      </c>
      <c r="H11" s="10" t="str">
        <f aca="false">IF(MONTH($F$2+13)=$C$3,IFERROR(INDEX(Holidays!$B$2:$B$500,MATCH($F$2+13,Holidays!$A$2:$A$500,0)),""),"")</f>
        <v/>
      </c>
      <c r="J11" s="9" t="s">
        <v>14</v>
      </c>
    </row>
    <row r="12" customFormat="false" ht="19.5" hidden="false" customHeight="true" outlineLevel="0" collapsed="false">
      <c r="B12" s="7" t="n">
        <f aca="false">IF(MONTH($F$2+14)=$C$3,DAY($F$2+14),"")</f>
        <v>10</v>
      </c>
      <c r="C12" s="8" t="n">
        <f aca="false">IF(MONTH($F$2+15)=$C$3,DAY($F$2+15),"")</f>
        <v>11</v>
      </c>
      <c r="D12" s="8" t="n">
        <f aca="false">IF(MONTH($F$2+16)=$C$3,DAY($F$2+16),"")</f>
        <v>12</v>
      </c>
      <c r="E12" s="8" t="n">
        <f aca="false">IF(MONTH($F$2+17)=$C$3,DAY($F$2+17),"")</f>
        <v>13</v>
      </c>
      <c r="F12" s="8" t="n">
        <f aca="false">IF(MONTH($F$2+18)=$C$3,DAY($F$2+18),"")</f>
        <v>14</v>
      </c>
      <c r="G12" s="8" t="n">
        <f aca="false">IF(MONTH($F$2+19)=$C$3,DAY($F$2+19),"")</f>
        <v>15</v>
      </c>
      <c r="H12" s="7" t="n">
        <f aca="false">IF(MONTH($F$2+20)=$C$3,DAY($F$2+20),"")</f>
        <v>16</v>
      </c>
      <c r="J12" s="9" t="s">
        <v>15</v>
      </c>
    </row>
    <row r="13" customFormat="false" ht="51.75" hidden="false" customHeight="true" outlineLevel="0" collapsed="false">
      <c r="B13" s="10" t="str">
        <f aca="false">IF(MONTH($F$2+14)=$C$3,IFERROR(INDEX(Holidays!$B$2:$B$500,MATCH($F$2+14,Holidays!$A$2:$A$500,0)),""),"")</f>
        <v/>
      </c>
      <c r="C13" s="10" t="str">
        <f aca="false">IF(MONTH($F$2+15)=$C$3,IFERROR(INDEX(Holidays!$B$2:$B$500,MATCH($F$2+15,Holidays!$A$2:$A$500,0)),""),"")</f>
        <v/>
      </c>
      <c r="D13" s="10" t="str">
        <f aca="false">IF(MONTH($F$2+16)=$C$3,IFERROR(INDEX(Holidays!$B$2:$B$500,MATCH($F$2+16,Holidays!$A$2:$A$500,0)),""),"")</f>
        <v/>
      </c>
      <c r="E13" s="10" t="str">
        <f aca="false">IF(MONTH($F$2+17)=$C$3,IFERROR(INDEX(Holidays!$B$2:$B$500,MATCH($F$2+17,Holidays!$A$2:$A$500,0)),""),"")</f>
        <v>Lohri</v>
      </c>
      <c r="F13" s="10" t="str">
        <f aca="false">IF(MONTH($F$2+18)=$C$3,IFERROR(INDEX(Holidays!$B$2:$B$500,MATCH($F$2+18,Holidays!$A$2:$A$500,0)),""),"")</f>
        <v>Makar Sankranti / Magh Bihu</v>
      </c>
      <c r="G13" s="10" t="str">
        <f aca="false">IF(MONTH($F$2+19)=$C$3,IFERROR(INDEX(Holidays!$B$2:$B$500,MATCH($F$2+19,Holidays!$A$2:$A$500,0)),""),"")</f>
        <v>Pongal / Guru Gobind Singh Jayanti</v>
      </c>
      <c r="H13" s="10" t="str">
        <f aca="false">IF(MONTH($F$2+20)=$C$3,IFERROR(INDEX(Holidays!$B$2:$B$500,MATCH($F$2+20,Holidays!$A$2:$A$500,0)),""),"")</f>
        <v/>
      </c>
      <c r="J13" s="9" t="s">
        <v>16</v>
      </c>
    </row>
    <row r="14" customFormat="false" ht="19.5" hidden="false" customHeight="true" outlineLevel="0" collapsed="false">
      <c r="B14" s="7" t="n">
        <f aca="false">IF(MONTH($F$2+21)=$C$3,DAY($F$2+21),"")</f>
        <v>17</v>
      </c>
      <c r="C14" s="8" t="n">
        <f aca="false">IF(MONTH($F$2+22)=$C$3,DAY($F$2+22),"")</f>
        <v>18</v>
      </c>
      <c r="D14" s="8" t="n">
        <f aca="false">IF(MONTH($F$2+23)=$C$3,DAY($F$2+23),"")</f>
        <v>19</v>
      </c>
      <c r="E14" s="8" t="n">
        <f aca="false">IF(MONTH($F$2+24)=$C$3,DAY($F$2+24),"")</f>
        <v>20</v>
      </c>
      <c r="F14" s="8" t="n">
        <f aca="false">IF(MONTH($F$2+25)=$C$3,DAY($F$2+25),"")</f>
        <v>21</v>
      </c>
      <c r="G14" s="8" t="n">
        <f aca="false">IF(MONTH($F$2+26)=$C$3,DAY($F$2+26),"")</f>
        <v>22</v>
      </c>
      <c r="H14" s="7" t="n">
        <f aca="false">IF(MONTH($F$2+27)=$C$3,DAY($F$2+27),"")</f>
        <v>23</v>
      </c>
      <c r="J14" s="9" t="s">
        <v>17</v>
      </c>
    </row>
    <row r="15" customFormat="false" ht="51.75" hidden="false" customHeight="true" outlineLevel="0" collapsed="false">
      <c r="B15" s="10" t="str">
        <f aca="false">IF(MONTH($F$2+21)=$C$3,IFERROR(INDEX(Holidays!$B$2:$B$500,MATCH($F$2+21,Holidays!$A$2:$A$500,0)),""),"")</f>
        <v/>
      </c>
      <c r="C15" s="10" t="str">
        <f aca="false">IF(MONTH($F$2+22)=$C$3,IFERROR(INDEX(Holidays!$B$2:$B$500,MATCH($F$2+22,Holidays!$A$2:$A$500,0)),""),"")</f>
        <v/>
      </c>
      <c r="D15" s="10" t="str">
        <f aca="false">IF(MONTH($F$2+23)=$C$3,IFERROR(INDEX(Holidays!$B$2:$B$500,MATCH($F$2+23,Holidays!$A$2:$A$500,0)),""),"")</f>
        <v/>
      </c>
      <c r="E15" s="10" t="str">
        <f aca="false">IF(MONTH($F$2+24)=$C$3,IFERROR(INDEX(Holidays!$B$2:$B$500,MATCH($F$2+24,Holidays!$A$2:$A$500,0)),""),"")</f>
        <v/>
      </c>
      <c r="F15" s="10" t="str">
        <f aca="false">IF(MONTH($F$2+25)=$C$3,IFERROR(INDEX(Holidays!$B$2:$B$500,MATCH($F$2+25,Holidays!$A$2:$A$500,0)),""),"")</f>
        <v/>
      </c>
      <c r="G15" s="10" t="str">
        <f aca="false">IF(MONTH($F$2+26)=$C$3,IFERROR(INDEX(Holidays!$B$2:$B$500,MATCH($F$2+26,Holidays!$A$2:$A$500,0)),""),"")</f>
        <v>Thaipusam</v>
      </c>
      <c r="H15" s="10" t="str">
        <f aca="false">IF(MONTH($F$2+27)=$C$3,IFERROR(INDEX(Holidays!$B$2:$B$500,MATCH($F$2+27,Holidays!$A$2:$A$500,0)),""),"")</f>
        <v/>
      </c>
      <c r="J15" s="9" t="s">
        <v>18</v>
      </c>
    </row>
    <row r="16" customFormat="false" ht="19.5" hidden="false" customHeight="true" outlineLevel="0" collapsed="false">
      <c r="B16" s="7" t="n">
        <f aca="false">IF(MONTH($F$2+28)=$C$3,DAY($F$2+28),"")</f>
        <v>24</v>
      </c>
      <c r="C16" s="8" t="n">
        <f aca="false">IF(MONTH($F$2+29)=$C$3,DAY($F$2+29),"")</f>
        <v>25</v>
      </c>
      <c r="D16" s="8" t="n">
        <f aca="false">IF(MONTH($F$2+30)=$C$3,DAY($F$2+30),"")</f>
        <v>26</v>
      </c>
      <c r="E16" s="8" t="n">
        <f aca="false">IF(MONTH($F$2+31)=$C$3,DAY($F$2+31),"")</f>
        <v>27</v>
      </c>
      <c r="F16" s="8" t="n">
        <f aca="false">IF(MONTH($F$2+32)=$C$3,DAY($F$2+32),"")</f>
        <v>28</v>
      </c>
      <c r="G16" s="8" t="n">
        <f aca="false">IF(MONTH($F$2+33)=$C$3,DAY($F$2+33),"")</f>
        <v>29</v>
      </c>
      <c r="H16" s="7" t="n">
        <f aca="false">IF(MONTH($F$2+34)=$C$3,DAY($F$2+34),"")</f>
        <v>30</v>
      </c>
      <c r="J16" s="9" t="s">
        <v>19</v>
      </c>
    </row>
    <row r="17" customFormat="false" ht="51.75" hidden="false" customHeight="true" outlineLevel="0" collapsed="false">
      <c r="B17" s="10" t="str">
        <f aca="false">IF(MONTH($F$2+28)=$C$3,IFERROR(INDEX(Holidays!$B$2:$B$500,MATCH($F$2+28,Holidays!$A$2:$A$500,0)),""),"")</f>
        <v/>
      </c>
      <c r="C17" s="10" t="str">
        <f aca="false">IF(MONTH($F$2+29)=$C$3,IFERROR(INDEX(Holidays!$B$2:$B$500,MATCH($F$2+29,Holidays!$A$2:$A$500,0)),""),"")</f>
        <v/>
      </c>
      <c r="D17" s="10" t="str">
        <f aca="false">IF(MONTH($F$2+30)=$C$3,IFERROR(INDEX(Holidays!$B$2:$B$500,MATCH($F$2+30,Holidays!$A$2:$A$500,0)),""),"")</f>
        <v>Republic Day</v>
      </c>
      <c r="E17" s="10" t="str">
        <f aca="false">IF(MONTH($F$2+31)=$C$3,IFERROR(INDEX(Holidays!$B$2:$B$500,MATCH($F$2+31,Holidays!$A$2:$A$500,0)),""),"")</f>
        <v/>
      </c>
      <c r="F17" s="10" t="str">
        <f aca="false">IF(MONTH($F$2+32)=$C$3,IFERROR(INDEX(Holidays!$B$2:$B$500,MATCH($F$2+32,Holidays!$A$2:$A$500,0)),""),"")</f>
        <v/>
      </c>
      <c r="G17" s="10" t="str">
        <f aca="false">IF(MONTH($F$2+33)=$C$3,IFERROR(INDEX(Holidays!$B$2:$B$500,MATCH($F$2+33,Holidays!$A$2:$A$500,0)),""),"")</f>
        <v/>
      </c>
      <c r="H17" s="10" t="str">
        <f aca="false">IF(MONTH($F$2+34)=$C$3,IFERROR(INDEX(Holidays!$B$2:$B$500,MATCH($F$2+34,Holidays!$A$2:$A$500,0)),""),"")</f>
        <v/>
      </c>
    </row>
    <row r="18" customFormat="false" ht="19.5" hidden="false" customHeight="true" outlineLevel="0" collapsed="false">
      <c r="B18" s="7" t="n">
        <f aca="false">IF(MONTH($F$2+35)=$C$3,DAY($F$2+35),"")</f>
        <v>31</v>
      </c>
      <c r="C18" s="8" t="str">
        <f aca="false">IF(MONTH($F$2+36)=$C$3,DAY($F$2+36),"")</f>
        <v/>
      </c>
      <c r="D18" s="8" t="str">
        <f aca="false">IF(MONTH($F$2+37)=$C$3,DAY($F$2+37),"")</f>
        <v/>
      </c>
      <c r="E18" s="8" t="str">
        <f aca="false">IF(MONTH($F$2+38)=$C$3,DAY($F$2+38),"")</f>
        <v/>
      </c>
      <c r="F18" s="8" t="str">
        <f aca="false">IF(MONTH($F$2+39)=$C$3,DAY($F$2+39),"")</f>
        <v/>
      </c>
      <c r="G18" s="8" t="str">
        <f aca="false">IF(MONTH($F$2+40)=$C$3,DAY($F$2+40),"")</f>
        <v/>
      </c>
      <c r="H18" s="7" t="str">
        <f aca="false">IF(MONTH($F$2+41)=$C$3,DAY($F$2+41),"")</f>
        <v/>
      </c>
    </row>
    <row r="19" customFormat="false" ht="51.75" hidden="false" customHeight="true" outlineLevel="0" collapsed="false">
      <c r="B19" s="10" t="str">
        <f aca="false">IF(MONTH($F$2+35)=$C$3,IFERROR(INDEX(Holidays!$B$2:$B$500,MATCH($F$2+35,Holidays!$A$2:$A$500,0)),""),"")</f>
        <v/>
      </c>
      <c r="C19" s="10" t="str">
        <f aca="false">IF(MONTH($F$2+36)=$C$3,IFERROR(INDEX(Holidays!$B$2:$B$500,MATCH($F$2+36,Holidays!$A$2:$A$500,0)),""),"")</f>
        <v/>
      </c>
      <c r="D19" s="10" t="str">
        <f aca="false">IF(MONTH($F$2+37)=$C$3,IFERROR(INDEX(Holidays!$B$2:$B$500,MATCH($F$2+37,Holidays!$A$2:$A$500,0)),""),"")</f>
        <v/>
      </c>
      <c r="E19" s="10" t="str">
        <f aca="false">IF(MONTH($F$2+38)=$C$3,IFERROR(INDEX(Holidays!$B$2:$B$500,MATCH($F$2+38,Holidays!$A$2:$A$500,0)),""),"")</f>
        <v/>
      </c>
      <c r="F19" s="10" t="str">
        <f aca="false">IF(MONTH($F$2+39)=$C$3,IFERROR(INDEX(Holidays!$B$2:$B$500,MATCH($F$2+39,Holidays!$A$2:$A$500,0)),""),"")</f>
        <v/>
      </c>
      <c r="G19" s="10" t="str">
        <f aca="false">IF(MONTH($F$2+40)=$C$3,IFERROR(INDEX(Holidays!$B$2:$B$500,MATCH($F$2+40,Holidays!$A$2:$A$500,0)),""),"")</f>
        <v/>
      </c>
      <c r="H19" s="10" t="str">
        <f aca="false">IF(MONTH($F$2+41)=$C$3,IFERROR(INDEX(Holidays!$B$2:$B$500,MATCH($F$2+41,Holidays!$A$2:$A$500,0)),""),"")</f>
        <v/>
      </c>
    </row>
  </sheetData>
  <mergeCells count="1">
    <mergeCell ref="B5:H5"/>
  </mergeCells>
  <dataValidations count="2">
    <dataValidation allowBlank="false" error="Enter a month number from 1 to 12." errorStyle="stop" errorTitle="Month" operator="between" showDropDown="false" showErrorMessage="true" showInputMessage="false" sqref="C3" type="whole">
      <formula1>1</formula1>
      <formula2>12</formula2>
    </dataValidation>
    <dataValidation allowBlank="false" error="Enter a four-digit year." errorStyle="stop" errorTitle="Year" operator="between" showDropDown="false" showErrorMessage="true" showInputMessage="false" sqref="C2" type="whole">
      <formula1>1900</formula1>
      <formula2>9999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6"/>
    <col collapsed="false" customWidth="true" hidden="false" outlineLevel="0" max="3" min="3" style="0" width="12"/>
  </cols>
  <sheetData>
    <row r="1" customFormat="false" ht="15" hidden="false" customHeight="false" outlineLevel="0" collapsed="false">
      <c r="A1" s="11" t="s">
        <v>20</v>
      </c>
      <c r="B1" s="11" t="s">
        <v>21</v>
      </c>
      <c r="C1" s="11" t="s">
        <v>22</v>
      </c>
    </row>
    <row r="2" customFormat="false" ht="15" hidden="false" customHeight="false" outlineLevel="0" collapsed="false">
      <c r="A2" s="12" t="n">
        <v>46023</v>
      </c>
      <c r="B2" s="13" t="s">
        <v>23</v>
      </c>
      <c r="C2" s="13" t="s">
        <v>24</v>
      </c>
    </row>
    <row r="3" customFormat="false" ht="15" hidden="false" customHeight="false" outlineLevel="0" collapsed="false">
      <c r="A3" s="12" t="n">
        <v>46035</v>
      </c>
      <c r="B3" s="13" t="s">
        <v>25</v>
      </c>
      <c r="C3" s="13" t="s">
        <v>26</v>
      </c>
    </row>
    <row r="4" customFormat="false" ht="15" hidden="false" customHeight="false" outlineLevel="0" collapsed="false">
      <c r="A4" s="12" t="n">
        <v>46036</v>
      </c>
      <c r="B4" s="13" t="s">
        <v>27</v>
      </c>
      <c r="C4" s="13" t="s">
        <v>28</v>
      </c>
    </row>
    <row r="5" customFormat="false" ht="15" hidden="false" customHeight="false" outlineLevel="0" collapsed="false">
      <c r="A5" s="12" t="n">
        <v>46037</v>
      </c>
      <c r="B5" s="13" t="s">
        <v>29</v>
      </c>
      <c r="C5" s="13" t="s">
        <v>26</v>
      </c>
    </row>
    <row r="6" customFormat="false" ht="15" hidden="false" customHeight="false" outlineLevel="0" collapsed="false">
      <c r="A6" s="12" t="n">
        <v>46045</v>
      </c>
      <c r="B6" s="13" t="s">
        <v>30</v>
      </c>
      <c r="C6" s="13" t="s">
        <v>28</v>
      </c>
    </row>
    <row r="7" customFormat="false" ht="15" hidden="false" customHeight="false" outlineLevel="0" collapsed="false">
      <c r="A7" s="12" t="n">
        <v>46048</v>
      </c>
      <c r="B7" s="13" t="s">
        <v>31</v>
      </c>
      <c r="C7" s="13" t="s">
        <v>32</v>
      </c>
    </row>
    <row r="8" customFormat="false" ht="15" hidden="false" customHeight="false" outlineLevel="0" collapsed="false">
      <c r="A8" s="12" t="n">
        <v>46068</v>
      </c>
      <c r="B8" s="13" t="s">
        <v>33</v>
      </c>
      <c r="C8" s="13" t="s">
        <v>28</v>
      </c>
    </row>
    <row r="9" customFormat="false" ht="15" hidden="false" customHeight="false" outlineLevel="0" collapsed="false">
      <c r="A9" s="12" t="n">
        <v>46072</v>
      </c>
      <c r="B9" s="13" t="s">
        <v>34</v>
      </c>
      <c r="C9" s="13" t="s">
        <v>26</v>
      </c>
    </row>
    <row r="10" customFormat="false" ht="15" hidden="false" customHeight="false" outlineLevel="0" collapsed="false">
      <c r="A10" s="12" t="n">
        <v>46084</v>
      </c>
      <c r="B10" s="13" t="s">
        <v>35</v>
      </c>
      <c r="C10" s="13" t="s">
        <v>28</v>
      </c>
    </row>
    <row r="11" customFormat="false" ht="15" hidden="false" customHeight="false" outlineLevel="0" collapsed="false">
      <c r="A11" s="12" t="n">
        <v>46085</v>
      </c>
      <c r="B11" s="13" t="s">
        <v>36</v>
      </c>
      <c r="C11" s="13" t="s">
        <v>32</v>
      </c>
    </row>
    <row r="12" customFormat="false" ht="15" hidden="false" customHeight="false" outlineLevel="0" collapsed="false">
      <c r="A12" s="12" t="n">
        <v>46100</v>
      </c>
      <c r="B12" s="13" t="s">
        <v>37</v>
      </c>
      <c r="C12" s="13" t="s">
        <v>26</v>
      </c>
    </row>
    <row r="13" customFormat="false" ht="15" hidden="false" customHeight="false" outlineLevel="0" collapsed="false">
      <c r="A13" s="12" t="n">
        <v>46102</v>
      </c>
      <c r="B13" s="13" t="s">
        <v>38</v>
      </c>
      <c r="C13" s="13" t="s">
        <v>32</v>
      </c>
    </row>
    <row r="14" customFormat="false" ht="15" hidden="false" customHeight="false" outlineLevel="0" collapsed="false">
      <c r="A14" s="12" t="n">
        <v>46107</v>
      </c>
      <c r="B14" s="13" t="s">
        <v>39</v>
      </c>
      <c r="C14" s="13" t="s">
        <v>32</v>
      </c>
    </row>
    <row r="15" customFormat="false" ht="15" hidden="false" customHeight="false" outlineLevel="0" collapsed="false">
      <c r="A15" s="12" t="n">
        <v>46112</v>
      </c>
      <c r="B15" s="13" t="s">
        <v>40</v>
      </c>
      <c r="C15" s="13" t="s">
        <v>32</v>
      </c>
    </row>
    <row r="16" customFormat="false" ht="15" hidden="false" customHeight="false" outlineLevel="0" collapsed="false">
      <c r="A16" s="12" t="n">
        <v>46114</v>
      </c>
      <c r="B16" s="13" t="s">
        <v>41</v>
      </c>
      <c r="C16" s="13" t="s">
        <v>28</v>
      </c>
    </row>
    <row r="17" customFormat="false" ht="15" hidden="false" customHeight="false" outlineLevel="0" collapsed="false">
      <c r="A17" s="12" t="n">
        <v>46115</v>
      </c>
      <c r="B17" s="13" t="s">
        <v>42</v>
      </c>
      <c r="C17" s="13" t="s">
        <v>32</v>
      </c>
    </row>
    <row r="18" customFormat="false" ht="15" hidden="false" customHeight="false" outlineLevel="0" collapsed="false">
      <c r="A18" s="12" t="n">
        <v>46117</v>
      </c>
      <c r="B18" s="13" t="s">
        <v>43</v>
      </c>
      <c r="C18" s="13" t="s">
        <v>24</v>
      </c>
    </row>
    <row r="19" customFormat="false" ht="15" hidden="false" customHeight="false" outlineLevel="0" collapsed="false">
      <c r="A19" s="12" t="n">
        <v>46126</v>
      </c>
      <c r="B19" s="13" t="s">
        <v>44</v>
      </c>
      <c r="C19" s="13" t="s">
        <v>26</v>
      </c>
    </row>
    <row r="20" customFormat="false" ht="15" hidden="false" customHeight="false" outlineLevel="0" collapsed="false">
      <c r="A20" s="12" t="n">
        <v>46131</v>
      </c>
      <c r="B20" s="13" t="s">
        <v>45</v>
      </c>
      <c r="C20" s="13" t="s">
        <v>28</v>
      </c>
    </row>
    <row r="21" customFormat="false" ht="15" hidden="false" customHeight="false" outlineLevel="0" collapsed="false">
      <c r="A21" s="12" t="n">
        <v>46143</v>
      </c>
      <c r="B21" s="13" t="s">
        <v>46</v>
      </c>
      <c r="C21" s="13" t="s">
        <v>32</v>
      </c>
    </row>
    <row r="22" customFormat="false" ht="15" hidden="false" customHeight="false" outlineLevel="0" collapsed="false">
      <c r="A22" s="12" t="n">
        <v>46169</v>
      </c>
      <c r="B22" s="13" t="s">
        <v>47</v>
      </c>
      <c r="C22" s="13" t="s">
        <v>32</v>
      </c>
    </row>
    <row r="23" customFormat="false" ht="15" hidden="false" customHeight="false" outlineLevel="0" collapsed="false">
      <c r="A23" s="12" t="n">
        <v>46194</v>
      </c>
      <c r="B23" s="13" t="s">
        <v>48</v>
      </c>
      <c r="C23" s="13" t="s">
        <v>24</v>
      </c>
    </row>
    <row r="24" customFormat="false" ht="15" hidden="false" customHeight="false" outlineLevel="0" collapsed="false">
      <c r="A24" s="12" t="n">
        <v>46199</v>
      </c>
      <c r="B24" s="13" t="s">
        <v>49</v>
      </c>
      <c r="C24" s="13" t="s">
        <v>32</v>
      </c>
    </row>
    <row r="25" customFormat="false" ht="15" hidden="false" customHeight="false" outlineLevel="0" collapsed="false">
      <c r="A25" s="12" t="n">
        <v>46219</v>
      </c>
      <c r="B25" s="13" t="s">
        <v>50</v>
      </c>
      <c r="C25" s="13" t="s">
        <v>26</v>
      </c>
    </row>
    <row r="26" customFormat="false" ht="15" hidden="false" customHeight="false" outlineLevel="0" collapsed="false">
      <c r="A26" s="12" t="n">
        <v>46232</v>
      </c>
      <c r="B26" s="13" t="s">
        <v>51</v>
      </c>
      <c r="C26" s="13" t="s">
        <v>28</v>
      </c>
    </row>
    <row r="27" customFormat="false" ht="15" hidden="false" customHeight="false" outlineLevel="0" collapsed="false">
      <c r="A27" s="12" t="n">
        <v>46249</v>
      </c>
      <c r="B27" s="13" t="s">
        <v>52</v>
      </c>
      <c r="C27" s="13" t="s">
        <v>32</v>
      </c>
    </row>
    <row r="28" customFormat="false" ht="15" hidden="false" customHeight="false" outlineLevel="0" collapsed="false">
      <c r="A28" s="12" t="n">
        <v>46251</v>
      </c>
      <c r="B28" s="13" t="s">
        <v>53</v>
      </c>
      <c r="C28" s="13" t="s">
        <v>28</v>
      </c>
    </row>
    <row r="29" customFormat="false" ht="15" hidden="false" customHeight="false" outlineLevel="0" collapsed="false">
      <c r="A29" s="12" t="n">
        <v>46260</v>
      </c>
      <c r="B29" s="13" t="s">
        <v>54</v>
      </c>
      <c r="C29" s="13" t="s">
        <v>32</v>
      </c>
    </row>
    <row r="30" customFormat="false" ht="15" hidden="false" customHeight="false" outlineLevel="0" collapsed="false">
      <c r="A30" s="12" t="n">
        <v>46262</v>
      </c>
      <c r="B30" s="13" t="s">
        <v>55</v>
      </c>
      <c r="C30" s="13" t="s">
        <v>28</v>
      </c>
    </row>
    <row r="31" customFormat="false" ht="15" hidden="false" customHeight="false" outlineLevel="0" collapsed="false">
      <c r="A31" s="12" t="n">
        <v>46269</v>
      </c>
      <c r="B31" s="13" t="s">
        <v>56</v>
      </c>
      <c r="C31" s="13" t="s">
        <v>32</v>
      </c>
    </row>
    <row r="32" customFormat="false" ht="15" hidden="false" customHeight="false" outlineLevel="0" collapsed="false">
      <c r="A32" s="12" t="n">
        <v>46270</v>
      </c>
      <c r="B32" s="13" t="s">
        <v>57</v>
      </c>
      <c r="C32" s="13" t="s">
        <v>24</v>
      </c>
    </row>
    <row r="33" customFormat="false" ht="15" hidden="false" customHeight="false" outlineLevel="0" collapsed="false">
      <c r="A33" s="12" t="n">
        <v>46279</v>
      </c>
      <c r="B33" s="13" t="s">
        <v>58</v>
      </c>
      <c r="C33" s="13" t="s">
        <v>28</v>
      </c>
    </row>
    <row r="34" customFormat="false" ht="15" hidden="false" customHeight="false" outlineLevel="0" collapsed="false">
      <c r="A34" s="12" t="n">
        <v>46292</v>
      </c>
      <c r="B34" s="13" t="s">
        <v>59</v>
      </c>
      <c r="C34" s="13" t="s">
        <v>28</v>
      </c>
    </row>
    <row r="35" customFormat="false" ht="15" hidden="false" customHeight="false" outlineLevel="0" collapsed="false">
      <c r="A35" s="12" t="n">
        <v>46297</v>
      </c>
      <c r="B35" s="13" t="s">
        <v>60</v>
      </c>
      <c r="C35" s="13" t="s">
        <v>32</v>
      </c>
    </row>
    <row r="36" customFormat="false" ht="15" hidden="false" customHeight="false" outlineLevel="0" collapsed="false">
      <c r="A36" s="12" t="n">
        <v>46305</v>
      </c>
      <c r="B36" s="13" t="s">
        <v>61</v>
      </c>
      <c r="C36" s="13" t="s">
        <v>26</v>
      </c>
    </row>
    <row r="37" customFormat="false" ht="15" hidden="false" customHeight="false" outlineLevel="0" collapsed="false">
      <c r="A37" s="12" t="n">
        <v>46306</v>
      </c>
      <c r="B37" s="13" t="s">
        <v>62</v>
      </c>
      <c r="C37" s="13" t="s">
        <v>28</v>
      </c>
    </row>
    <row r="38" customFormat="false" ht="15" hidden="false" customHeight="false" outlineLevel="0" collapsed="false">
      <c r="A38" s="12" t="n">
        <v>46313</v>
      </c>
      <c r="B38" s="13" t="s">
        <v>63</v>
      </c>
      <c r="C38" s="13" t="s">
        <v>28</v>
      </c>
    </row>
    <row r="39" customFormat="false" ht="15" hidden="false" customHeight="false" outlineLevel="0" collapsed="false">
      <c r="A39" s="12" t="n">
        <v>46314</v>
      </c>
      <c r="B39" s="13" t="s">
        <v>64</v>
      </c>
      <c r="C39" s="13" t="s">
        <v>28</v>
      </c>
    </row>
    <row r="40" customFormat="false" ht="15" hidden="false" customHeight="false" outlineLevel="0" collapsed="false">
      <c r="A40" s="12" t="n">
        <v>46315</v>
      </c>
      <c r="B40" s="13" t="s">
        <v>65</v>
      </c>
      <c r="C40" s="13" t="s">
        <v>32</v>
      </c>
    </row>
    <row r="41" customFormat="false" ht="15" hidden="false" customHeight="false" outlineLevel="0" collapsed="false">
      <c r="A41" s="12" t="n">
        <v>46324</v>
      </c>
      <c r="B41" s="13" t="s">
        <v>66</v>
      </c>
      <c r="C41" s="13" t="s">
        <v>28</v>
      </c>
    </row>
    <row r="42" customFormat="false" ht="15" hidden="false" customHeight="false" outlineLevel="0" collapsed="false">
      <c r="A42" s="12" t="n">
        <v>46326</v>
      </c>
      <c r="B42" s="13" t="s">
        <v>67</v>
      </c>
      <c r="C42" s="13" t="s">
        <v>24</v>
      </c>
    </row>
    <row r="43" customFormat="false" ht="15" hidden="false" customHeight="false" outlineLevel="0" collapsed="false">
      <c r="A43" s="12" t="n">
        <v>46327</v>
      </c>
      <c r="B43" s="13" t="s">
        <v>68</v>
      </c>
      <c r="C43" s="13" t="s">
        <v>26</v>
      </c>
    </row>
    <row r="44" customFormat="false" ht="15" hidden="false" customHeight="false" outlineLevel="0" collapsed="false">
      <c r="A44" s="12" t="n">
        <v>46332</v>
      </c>
      <c r="B44" s="13" t="s">
        <v>69</v>
      </c>
      <c r="C44" s="13" t="s">
        <v>28</v>
      </c>
    </row>
    <row r="45" customFormat="false" ht="15" hidden="false" customHeight="false" outlineLevel="0" collapsed="false">
      <c r="A45" s="12" t="n">
        <v>46333</v>
      </c>
      <c r="B45" s="13" t="s">
        <v>70</v>
      </c>
      <c r="C45" s="13" t="s">
        <v>28</v>
      </c>
    </row>
    <row r="46" customFormat="false" ht="15" hidden="false" customHeight="false" outlineLevel="0" collapsed="false">
      <c r="A46" s="12" t="n">
        <v>46334</v>
      </c>
      <c r="B46" s="13" t="s">
        <v>71</v>
      </c>
      <c r="C46" s="13" t="s">
        <v>32</v>
      </c>
    </row>
    <row r="47" customFormat="false" ht="15" hidden="false" customHeight="false" outlineLevel="0" collapsed="false">
      <c r="A47" s="12" t="n">
        <v>46335</v>
      </c>
      <c r="B47" s="13" t="s">
        <v>72</v>
      </c>
      <c r="C47" s="13" t="s">
        <v>28</v>
      </c>
    </row>
    <row r="48" customFormat="false" ht="15" hidden="false" customHeight="false" outlineLevel="0" collapsed="false">
      <c r="A48" s="12" t="n">
        <v>46336</v>
      </c>
      <c r="B48" s="13" t="s">
        <v>73</v>
      </c>
      <c r="C48" s="13" t="s">
        <v>28</v>
      </c>
    </row>
    <row r="49" customFormat="false" ht="15" hidden="false" customHeight="false" outlineLevel="0" collapsed="false">
      <c r="A49" s="12" t="n">
        <v>46339</v>
      </c>
      <c r="B49" s="13" t="s">
        <v>74</v>
      </c>
      <c r="C49" s="13" t="s">
        <v>26</v>
      </c>
    </row>
    <row r="50" customFormat="false" ht="15" hidden="false" customHeight="false" outlineLevel="0" collapsed="false">
      <c r="A50" s="12" t="n">
        <v>46340</v>
      </c>
      <c r="B50" s="13" t="s">
        <v>75</v>
      </c>
      <c r="C50" s="13" t="s">
        <v>24</v>
      </c>
    </row>
    <row r="51" customFormat="false" ht="15" hidden="false" customHeight="false" outlineLevel="0" collapsed="false">
      <c r="A51" s="12" t="n">
        <v>46341</v>
      </c>
      <c r="B51" s="13" t="s">
        <v>76</v>
      </c>
      <c r="C51" s="13" t="s">
        <v>26</v>
      </c>
    </row>
    <row r="52" customFormat="false" ht="15" hidden="false" customHeight="false" outlineLevel="0" collapsed="false">
      <c r="A52" s="12" t="n">
        <v>46342</v>
      </c>
      <c r="B52" s="13" t="s">
        <v>77</v>
      </c>
      <c r="C52" s="13" t="s">
        <v>26</v>
      </c>
    </row>
    <row r="53" customFormat="false" ht="15" hidden="false" customHeight="false" outlineLevel="0" collapsed="false">
      <c r="A53" s="12" t="n">
        <v>46350</v>
      </c>
      <c r="B53" s="13" t="s">
        <v>78</v>
      </c>
      <c r="C53" s="13" t="s">
        <v>32</v>
      </c>
    </row>
    <row r="54" customFormat="false" ht="15" hidden="false" customHeight="false" outlineLevel="0" collapsed="false">
      <c r="A54" s="12" t="n">
        <v>46352</v>
      </c>
      <c r="B54" s="13" t="s">
        <v>79</v>
      </c>
      <c r="C54" s="13" t="s">
        <v>24</v>
      </c>
    </row>
    <row r="55" customFormat="false" ht="15" hidden="false" customHeight="false" outlineLevel="0" collapsed="false">
      <c r="A55" s="12" t="n">
        <v>46360</v>
      </c>
      <c r="B55" s="13" t="s">
        <v>80</v>
      </c>
      <c r="C55" s="13" t="s">
        <v>24</v>
      </c>
    </row>
    <row r="56" customFormat="false" ht="15" hidden="false" customHeight="false" outlineLevel="0" collapsed="false">
      <c r="A56" s="12" t="n">
        <v>46372</v>
      </c>
      <c r="B56" s="13" t="s">
        <v>81</v>
      </c>
      <c r="C56" s="13" t="s">
        <v>24</v>
      </c>
    </row>
    <row r="57" customFormat="false" ht="15" hidden="false" customHeight="false" outlineLevel="0" collapsed="false">
      <c r="A57" s="12" t="n">
        <v>46376</v>
      </c>
      <c r="B57" s="13" t="s">
        <v>82</v>
      </c>
      <c r="C57" s="13" t="s">
        <v>28</v>
      </c>
    </row>
    <row r="58" customFormat="false" ht="15" hidden="false" customHeight="false" outlineLevel="0" collapsed="false">
      <c r="A58" s="12" t="n">
        <v>46379</v>
      </c>
      <c r="B58" s="13" t="s">
        <v>83</v>
      </c>
      <c r="C58" s="13" t="s">
        <v>26</v>
      </c>
    </row>
    <row r="59" customFormat="false" ht="15" hidden="false" customHeight="false" outlineLevel="0" collapsed="false">
      <c r="A59" s="12" t="n">
        <v>46381</v>
      </c>
      <c r="B59" s="13" t="s">
        <v>84</v>
      </c>
      <c r="C59" s="13" t="s">
        <v>32</v>
      </c>
    </row>
    <row r="60" customFormat="false" ht="15" hidden="false" customHeight="false" outlineLevel="0" collapsed="false">
      <c r="A60" s="12" t="n">
        <v>46387</v>
      </c>
      <c r="B60" s="13" t="s">
        <v>85</v>
      </c>
      <c r="C60" s="13" t="s">
        <v>24</v>
      </c>
    </row>
    <row r="61" customFormat="false" ht="15" hidden="false" customHeight="false" outlineLevel="0" collapsed="false">
      <c r="A61" s="12" t="n">
        <v>46388</v>
      </c>
      <c r="B61" s="13" t="s">
        <v>23</v>
      </c>
      <c r="C61" s="13" t="s">
        <v>24</v>
      </c>
    </row>
    <row r="62" customFormat="false" ht="15" hidden="false" customHeight="false" outlineLevel="0" collapsed="false">
      <c r="A62" s="12" t="n">
        <v>46400</v>
      </c>
      <c r="B62" s="13" t="s">
        <v>25</v>
      </c>
      <c r="C62" s="13" t="s">
        <v>26</v>
      </c>
    </row>
    <row r="63" customFormat="false" ht="15" hidden="false" customHeight="false" outlineLevel="0" collapsed="false">
      <c r="A63" s="12" t="n">
        <v>46401</v>
      </c>
      <c r="B63" s="13" t="s">
        <v>86</v>
      </c>
      <c r="C63" s="13" t="s">
        <v>28</v>
      </c>
    </row>
    <row r="64" customFormat="false" ht="15" hidden="false" customHeight="false" outlineLevel="0" collapsed="false">
      <c r="A64" s="12" t="n">
        <v>46402</v>
      </c>
      <c r="B64" s="13" t="s">
        <v>87</v>
      </c>
      <c r="C64" s="13" t="s">
        <v>28</v>
      </c>
    </row>
    <row r="65" customFormat="false" ht="15" hidden="false" customHeight="false" outlineLevel="0" collapsed="false">
      <c r="A65" s="12" t="n">
        <v>46409</v>
      </c>
      <c r="B65" s="13" t="s">
        <v>88</v>
      </c>
      <c r="C65" s="13" t="s">
        <v>26</v>
      </c>
    </row>
    <row r="66" customFormat="false" ht="15" hidden="false" customHeight="false" outlineLevel="0" collapsed="false">
      <c r="A66" s="12" t="n">
        <v>46413</v>
      </c>
      <c r="B66" s="13" t="s">
        <v>31</v>
      </c>
      <c r="C66" s="13" t="s">
        <v>32</v>
      </c>
    </row>
    <row r="67" customFormat="false" ht="15" hidden="false" customHeight="false" outlineLevel="0" collapsed="false">
      <c r="A67" s="12" t="n">
        <v>46429</v>
      </c>
      <c r="B67" s="13" t="s">
        <v>89</v>
      </c>
      <c r="C67" s="13" t="s">
        <v>28</v>
      </c>
    </row>
    <row r="68" customFormat="false" ht="15" hidden="false" customHeight="false" outlineLevel="0" collapsed="false">
      <c r="A68" s="12" t="n">
        <v>46437</v>
      </c>
      <c r="B68" s="13" t="s">
        <v>34</v>
      </c>
      <c r="C68" s="13" t="s">
        <v>26</v>
      </c>
    </row>
    <row r="69" customFormat="false" ht="15" hidden="false" customHeight="false" outlineLevel="0" collapsed="false">
      <c r="A69" s="12" t="n">
        <v>46438</v>
      </c>
      <c r="B69" s="13" t="s">
        <v>90</v>
      </c>
      <c r="C69" s="13" t="s">
        <v>26</v>
      </c>
    </row>
    <row r="70" customFormat="false" ht="15" hidden="false" customHeight="false" outlineLevel="0" collapsed="false">
      <c r="A70" s="12" t="n">
        <v>46452</v>
      </c>
      <c r="B70" s="13" t="s">
        <v>33</v>
      </c>
      <c r="C70" s="13" t="s">
        <v>28</v>
      </c>
    </row>
    <row r="71" customFormat="false" ht="15" hidden="false" customHeight="false" outlineLevel="0" collapsed="false">
      <c r="A71" s="12" t="n">
        <v>46456</v>
      </c>
      <c r="B71" s="13" t="s">
        <v>38</v>
      </c>
      <c r="C71" s="13" t="s">
        <v>32</v>
      </c>
    </row>
    <row r="72" customFormat="false" ht="15" hidden="false" customHeight="false" outlineLevel="0" collapsed="false">
      <c r="A72" s="12" t="n">
        <v>46468</v>
      </c>
      <c r="B72" s="13" t="s">
        <v>35</v>
      </c>
      <c r="C72" s="13" t="s">
        <v>28</v>
      </c>
    </row>
    <row r="73" customFormat="false" ht="15" hidden="false" customHeight="false" outlineLevel="0" collapsed="false">
      <c r="A73" s="12" t="n">
        <v>46469</v>
      </c>
      <c r="B73" s="13" t="s">
        <v>36</v>
      </c>
      <c r="C73" s="13" t="s">
        <v>32</v>
      </c>
    </row>
    <row r="74" customFormat="false" ht="15" hidden="false" customHeight="false" outlineLevel="0" collapsed="false">
      <c r="A74" s="12" t="n">
        <v>46472</v>
      </c>
      <c r="B74" s="13" t="s">
        <v>42</v>
      </c>
      <c r="C74" s="13" t="s">
        <v>32</v>
      </c>
    </row>
    <row r="75" customFormat="false" ht="15" hidden="false" customHeight="false" outlineLevel="0" collapsed="false">
      <c r="A75" s="12" t="n">
        <v>46474</v>
      </c>
      <c r="B75" s="13" t="s">
        <v>43</v>
      </c>
      <c r="C75" s="13" t="s">
        <v>24</v>
      </c>
    </row>
    <row r="76" customFormat="false" ht="15" hidden="false" customHeight="false" outlineLevel="0" collapsed="false">
      <c r="A76" s="12" t="n">
        <v>46484</v>
      </c>
      <c r="B76" s="13" t="s">
        <v>37</v>
      </c>
      <c r="C76" s="13" t="s">
        <v>26</v>
      </c>
    </row>
    <row r="77" customFormat="false" ht="15" hidden="false" customHeight="false" outlineLevel="0" collapsed="false">
      <c r="A77" s="12" t="n">
        <v>46491</v>
      </c>
      <c r="B77" s="13" t="s">
        <v>44</v>
      </c>
      <c r="C77" s="13" t="s">
        <v>26</v>
      </c>
    </row>
    <row r="78" customFormat="false" ht="15" hidden="false" customHeight="false" outlineLevel="0" collapsed="false">
      <c r="A78" s="12" t="n">
        <v>46492</v>
      </c>
      <c r="B78" s="13" t="s">
        <v>39</v>
      </c>
      <c r="C78" s="13" t="s">
        <v>32</v>
      </c>
    </row>
    <row r="79" customFormat="false" ht="15" hidden="false" customHeight="false" outlineLevel="0" collapsed="false">
      <c r="A79" s="12" t="n">
        <v>46496</v>
      </c>
      <c r="B79" s="13" t="s">
        <v>40</v>
      </c>
      <c r="C79" s="13" t="s">
        <v>32</v>
      </c>
    </row>
    <row r="80" customFormat="false" ht="15" hidden="false" customHeight="false" outlineLevel="0" collapsed="false">
      <c r="A80" s="12" t="n">
        <v>46497</v>
      </c>
      <c r="B80" s="13" t="s">
        <v>41</v>
      </c>
      <c r="C80" s="13" t="s">
        <v>28</v>
      </c>
    </row>
    <row r="81" customFormat="false" ht="15" hidden="false" customHeight="false" outlineLevel="0" collapsed="false">
      <c r="A81" s="12" t="n">
        <v>46508</v>
      </c>
      <c r="B81" s="13" t="s">
        <v>91</v>
      </c>
      <c r="C81" s="13" t="s">
        <v>26</v>
      </c>
    </row>
    <row r="82" customFormat="false" ht="15" hidden="false" customHeight="false" outlineLevel="0" collapsed="false">
      <c r="A82" s="12" t="n">
        <v>46516</v>
      </c>
      <c r="B82" s="13" t="s">
        <v>92</v>
      </c>
      <c r="C82" s="13" t="s">
        <v>28</v>
      </c>
    </row>
    <row r="83" customFormat="false" ht="15" hidden="false" customHeight="false" outlineLevel="0" collapsed="false">
      <c r="A83" s="12" t="n">
        <v>46524</v>
      </c>
      <c r="B83" s="13" t="s">
        <v>47</v>
      </c>
      <c r="C83" s="13" t="s">
        <v>32</v>
      </c>
    </row>
    <row r="84" customFormat="false" ht="15" hidden="false" customHeight="false" outlineLevel="0" collapsed="false">
      <c r="A84" s="12" t="n">
        <v>46527</v>
      </c>
      <c r="B84" s="13" t="s">
        <v>46</v>
      </c>
      <c r="C84" s="13" t="s">
        <v>32</v>
      </c>
    </row>
    <row r="85" customFormat="false" ht="15" hidden="false" customHeight="false" outlineLevel="0" collapsed="false">
      <c r="A85" s="12" t="n">
        <v>46554</v>
      </c>
      <c r="B85" s="13" t="s">
        <v>49</v>
      </c>
      <c r="C85" s="13" t="s">
        <v>32</v>
      </c>
    </row>
    <row r="86" customFormat="false" ht="15" hidden="false" customHeight="false" outlineLevel="0" collapsed="false">
      <c r="A86" s="12" t="n">
        <v>46559</v>
      </c>
      <c r="B86" s="13" t="s">
        <v>48</v>
      </c>
      <c r="C86" s="13" t="s">
        <v>24</v>
      </c>
    </row>
    <row r="87" customFormat="false" ht="15" hidden="false" customHeight="false" outlineLevel="0" collapsed="false">
      <c r="A87" s="12" t="n">
        <v>46573</v>
      </c>
      <c r="B87" s="13" t="s">
        <v>50</v>
      </c>
      <c r="C87" s="13" t="s">
        <v>26</v>
      </c>
    </row>
    <row r="88" customFormat="false" ht="15" hidden="false" customHeight="false" outlineLevel="0" collapsed="false">
      <c r="A88" s="12" t="n">
        <v>46586</v>
      </c>
      <c r="B88" s="13" t="s">
        <v>51</v>
      </c>
      <c r="C88" s="13" t="s">
        <v>28</v>
      </c>
    </row>
    <row r="89" customFormat="false" ht="15" hidden="false" customHeight="false" outlineLevel="0" collapsed="false">
      <c r="A89" s="12" t="n">
        <v>46614</v>
      </c>
      <c r="B89" s="13" t="s">
        <v>93</v>
      </c>
      <c r="C89" s="13" t="s">
        <v>32</v>
      </c>
    </row>
    <row r="90" customFormat="false" ht="15" hidden="false" customHeight="false" outlineLevel="0" collapsed="false">
      <c r="A90" s="12" t="n">
        <v>46616</v>
      </c>
      <c r="B90" s="13" t="s">
        <v>55</v>
      </c>
      <c r="C90" s="13" t="s">
        <v>28</v>
      </c>
    </row>
    <row r="91" customFormat="false" ht="15" hidden="false" customHeight="false" outlineLevel="0" collapsed="false">
      <c r="A91" s="12" t="n">
        <v>46624</v>
      </c>
      <c r="B91" s="13" t="s">
        <v>56</v>
      </c>
      <c r="C91" s="13" t="s">
        <v>32</v>
      </c>
    </row>
    <row r="92" customFormat="false" ht="15" hidden="false" customHeight="false" outlineLevel="0" collapsed="false">
      <c r="A92" s="12" t="n">
        <v>46634</v>
      </c>
      <c r="B92" s="13" t="s">
        <v>58</v>
      </c>
      <c r="C92" s="13" t="s">
        <v>28</v>
      </c>
    </row>
    <row r="93" customFormat="false" ht="15" hidden="false" customHeight="false" outlineLevel="0" collapsed="false">
      <c r="A93" s="12" t="n">
        <v>46635</v>
      </c>
      <c r="B93" s="13" t="s">
        <v>57</v>
      </c>
      <c r="C93" s="13" t="s">
        <v>24</v>
      </c>
    </row>
    <row r="94" customFormat="false" ht="15" hidden="false" customHeight="false" outlineLevel="0" collapsed="false">
      <c r="A94" s="12" t="n">
        <v>46642</v>
      </c>
      <c r="B94" s="13" t="s">
        <v>94</v>
      </c>
      <c r="C94" s="13" t="s">
        <v>26</v>
      </c>
    </row>
    <row r="95" customFormat="false" ht="15" hidden="false" customHeight="false" outlineLevel="0" collapsed="false">
      <c r="A95" s="12" t="n">
        <v>46661</v>
      </c>
      <c r="B95" s="13" t="s">
        <v>62</v>
      </c>
      <c r="C95" s="13" t="s">
        <v>28</v>
      </c>
    </row>
    <row r="96" customFormat="false" ht="15" hidden="false" customHeight="false" outlineLevel="0" collapsed="false">
      <c r="A96" s="12" t="n">
        <v>46662</v>
      </c>
      <c r="B96" s="13" t="s">
        <v>60</v>
      </c>
      <c r="C96" s="13" t="s">
        <v>32</v>
      </c>
    </row>
    <row r="97" customFormat="false" ht="15" hidden="false" customHeight="false" outlineLevel="0" collapsed="false">
      <c r="A97" s="12" t="n">
        <v>46667</v>
      </c>
      <c r="B97" s="13" t="s">
        <v>63</v>
      </c>
      <c r="C97" s="13" t="s">
        <v>28</v>
      </c>
    </row>
    <row r="98" customFormat="false" ht="15" hidden="false" customHeight="false" outlineLevel="0" collapsed="false">
      <c r="A98" s="12" t="n">
        <v>46668</v>
      </c>
      <c r="B98" s="13" t="s">
        <v>64</v>
      </c>
      <c r="C98" s="13" t="s">
        <v>28</v>
      </c>
    </row>
    <row r="99" customFormat="false" ht="15" hidden="false" customHeight="false" outlineLevel="0" collapsed="false">
      <c r="A99" s="12" t="n">
        <v>46669</v>
      </c>
      <c r="B99" s="13" t="s">
        <v>65</v>
      </c>
      <c r="C99" s="13" t="s">
        <v>32</v>
      </c>
    </row>
    <row r="100" customFormat="false" ht="15" hidden="false" customHeight="false" outlineLevel="0" collapsed="false">
      <c r="A100" s="12" t="n">
        <v>46675</v>
      </c>
      <c r="B100" s="13" t="s">
        <v>95</v>
      </c>
      <c r="C100" s="13" t="s">
        <v>26</v>
      </c>
    </row>
    <row r="101" customFormat="false" ht="15" hidden="false" customHeight="false" outlineLevel="0" collapsed="false">
      <c r="A101" s="12" t="n">
        <v>46678</v>
      </c>
      <c r="B101" s="13" t="s">
        <v>66</v>
      </c>
      <c r="C101" s="13" t="s">
        <v>28</v>
      </c>
    </row>
    <row r="102" customFormat="false" ht="15" hidden="false" customHeight="false" outlineLevel="0" collapsed="false">
      <c r="A102" s="12" t="n">
        <v>46687</v>
      </c>
      <c r="B102" s="13" t="s">
        <v>69</v>
      </c>
      <c r="C102" s="13" t="s">
        <v>28</v>
      </c>
    </row>
    <row r="103" customFormat="false" ht="15" hidden="false" customHeight="false" outlineLevel="0" collapsed="false">
      <c r="A103" s="12" t="n">
        <v>46688</v>
      </c>
      <c r="B103" s="13" t="s">
        <v>96</v>
      </c>
      <c r="C103" s="13" t="s">
        <v>28</v>
      </c>
    </row>
    <row r="104" customFormat="false" ht="15" hidden="false" customHeight="false" outlineLevel="0" collapsed="false">
      <c r="A104" s="12" t="n">
        <v>46689</v>
      </c>
      <c r="B104" s="13" t="s">
        <v>71</v>
      </c>
      <c r="C104" s="13" t="s">
        <v>32</v>
      </c>
    </row>
    <row r="105" customFormat="false" ht="15" hidden="false" customHeight="false" outlineLevel="0" collapsed="false">
      <c r="A105" s="12" t="n">
        <v>46690</v>
      </c>
      <c r="B105" s="13" t="s">
        <v>72</v>
      </c>
      <c r="C105" s="13" t="s">
        <v>28</v>
      </c>
    </row>
    <row r="106" customFormat="false" ht="15" hidden="false" customHeight="false" outlineLevel="0" collapsed="false">
      <c r="A106" s="12" t="n">
        <v>46691</v>
      </c>
      <c r="B106" s="13" t="s">
        <v>97</v>
      </c>
      <c r="C106" s="13" t="s">
        <v>28</v>
      </c>
    </row>
    <row r="107" customFormat="false" ht="15" hidden="false" customHeight="false" outlineLevel="0" collapsed="false">
      <c r="A107" s="12" t="n">
        <v>46692</v>
      </c>
      <c r="B107" s="13" t="s">
        <v>68</v>
      </c>
      <c r="C107" s="13" t="s">
        <v>26</v>
      </c>
    </row>
    <row r="108" customFormat="false" ht="15" hidden="false" customHeight="false" outlineLevel="0" collapsed="false">
      <c r="A108" s="12" t="n">
        <v>46695</v>
      </c>
      <c r="B108" s="13" t="s">
        <v>98</v>
      </c>
      <c r="C108" s="13" t="s">
        <v>26</v>
      </c>
    </row>
    <row r="109" customFormat="false" ht="15" hidden="false" customHeight="false" outlineLevel="0" collapsed="false">
      <c r="A109" s="12" t="n">
        <v>46705</v>
      </c>
      <c r="B109" s="13" t="s">
        <v>99</v>
      </c>
      <c r="C109" s="13" t="s">
        <v>32</v>
      </c>
    </row>
    <row r="110" customFormat="false" ht="15" hidden="false" customHeight="false" outlineLevel="0" collapsed="false">
      <c r="A110" s="12" t="n">
        <v>46715</v>
      </c>
      <c r="B110" s="13" t="s">
        <v>100</v>
      </c>
      <c r="C110" s="13" t="s">
        <v>26</v>
      </c>
    </row>
    <row r="111" customFormat="false" ht="15" hidden="false" customHeight="false" outlineLevel="0" collapsed="false">
      <c r="A111" s="12" t="n">
        <v>46717</v>
      </c>
      <c r="B111" s="13" t="s">
        <v>79</v>
      </c>
      <c r="C111" s="13" t="s">
        <v>24</v>
      </c>
    </row>
    <row r="112" customFormat="false" ht="15" hidden="false" customHeight="false" outlineLevel="0" collapsed="false">
      <c r="A112" s="12" t="n">
        <v>46725</v>
      </c>
      <c r="B112" s="13" t="s">
        <v>80</v>
      </c>
      <c r="C112" s="13" t="s">
        <v>24</v>
      </c>
    </row>
    <row r="113" customFormat="false" ht="15" hidden="false" customHeight="false" outlineLevel="0" collapsed="false">
      <c r="A113" s="12" t="n">
        <v>46730</v>
      </c>
      <c r="B113" s="13" t="s">
        <v>101</v>
      </c>
      <c r="C113" s="13" t="s">
        <v>28</v>
      </c>
    </row>
    <row r="114" customFormat="false" ht="15" hidden="false" customHeight="false" outlineLevel="0" collapsed="false">
      <c r="A114" s="12" t="n">
        <v>46737</v>
      </c>
      <c r="B114" s="13" t="s">
        <v>81</v>
      </c>
      <c r="C114" s="13" t="s">
        <v>24</v>
      </c>
    </row>
    <row r="115" customFormat="false" ht="15" hidden="false" customHeight="false" outlineLevel="0" collapsed="false">
      <c r="A115" s="12" t="n">
        <v>46745</v>
      </c>
      <c r="B115" s="13" t="s">
        <v>102</v>
      </c>
      <c r="C115" s="13" t="s">
        <v>24</v>
      </c>
    </row>
    <row r="116" customFormat="false" ht="15" hidden="false" customHeight="false" outlineLevel="0" collapsed="false">
      <c r="A116" s="12" t="n">
        <v>46746</v>
      </c>
      <c r="B116" s="13" t="s">
        <v>84</v>
      </c>
      <c r="C116" s="13" t="s">
        <v>32</v>
      </c>
    </row>
    <row r="117" customFormat="false" ht="15" hidden="false" customHeight="false" outlineLevel="0" collapsed="false">
      <c r="A117" s="12" t="n">
        <v>46752</v>
      </c>
      <c r="B117" s="13" t="s">
        <v>85</v>
      </c>
      <c r="C117" s="13" t="s">
        <v>24</v>
      </c>
    </row>
    <row r="119" customFormat="false" ht="15" hidden="false" customHeight="false" outlineLevel="0" collapsed="false">
      <c r="A119" s="14" t="s">
        <v>103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2026-10-29T07:26:59Z</dcterms:created>
  <dc:creator>MonthlyCalendar.in</dc:creator>
  <dc:description/>
  <dc:language>en-US</dc:language>
  <cp:lastModifiedBy/>
  <dcterms:modified xsi:type="dcterms:W3CDTF">2026-10-29T07:26:59Z</dcterms:modified>
  <cp:revision>0</cp:revision>
  <dc:subject/>
  <dc:title>Monthly Calendar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